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31C6B066-D662-42EF-BC52-41124E746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4" i="1" s="1"/>
  <c r="F5" i="1"/>
  <c r="F28" i="1"/>
  <c r="F18" i="1"/>
  <c r="F9" i="1"/>
  <c r="C20" i="1"/>
  <c r="D20" i="1"/>
  <c r="E20" i="1"/>
  <c r="E18" i="1"/>
  <c r="E28" i="1"/>
  <c r="D28" i="1"/>
  <c r="C28" i="1"/>
  <c r="D18" i="1"/>
  <c r="C18" i="1"/>
  <c r="E9" i="1"/>
  <c r="D9" i="1"/>
  <c r="C9" i="1"/>
  <c r="D5" i="1"/>
  <c r="D17" i="1" s="1"/>
  <c r="C5" i="1"/>
  <c r="C17" i="1" s="1"/>
  <c r="E8" i="1"/>
  <c r="E5" i="1" s="1"/>
  <c r="E17" i="1" s="1"/>
  <c r="D8" i="1"/>
  <c r="C8" i="1"/>
  <c r="C27" i="1"/>
  <c r="C24" i="1" s="1"/>
  <c r="D27" i="1"/>
  <c r="D24" i="1" s="1"/>
  <c r="E27" i="1"/>
  <c r="E24" i="1" s="1"/>
  <c r="F34" i="1" l="1"/>
  <c r="F17" i="1"/>
  <c r="D34" i="1"/>
  <c r="E34" i="1"/>
  <c r="C34" i="1"/>
</calcChain>
</file>

<file path=xl/sharedStrings.xml><?xml version="1.0" encoding="utf-8"?>
<sst xmlns="http://schemas.openxmlformats.org/spreadsheetml/2006/main" count="31" uniqueCount="28">
  <si>
    <t>EVOLUÇÃO PATRIMONIAL</t>
  </si>
  <si>
    <t>Ativo Imobilizado</t>
  </si>
  <si>
    <t>Ativos tangíveis</t>
  </si>
  <si>
    <t>Ativos intangíveis</t>
  </si>
  <si>
    <t>Outros ativos não correntes</t>
  </si>
  <si>
    <t>Ativo Corrente</t>
  </si>
  <si>
    <t>Inventários</t>
  </si>
  <si>
    <t>Clientes</t>
  </si>
  <si>
    <t>Estado e outros entes públicos</t>
  </si>
  <si>
    <t>Outros ativos financeiros</t>
  </si>
  <si>
    <t>Caixa e depósitos bancários</t>
  </si>
  <si>
    <t>Outros ativos correntes</t>
  </si>
  <si>
    <t>Ativo Líquido Total</t>
  </si>
  <si>
    <t>Fundos Patrimoniais</t>
  </si>
  <si>
    <t>Fundos</t>
  </si>
  <si>
    <t>Reservas e outros fundos</t>
  </si>
  <si>
    <t>Resultados transitados</t>
  </si>
  <si>
    <t>Resultado líquido do período</t>
  </si>
  <si>
    <t>Passivo</t>
  </si>
  <si>
    <t>Passivo Não Corrente</t>
  </si>
  <si>
    <t>Financiamentos obtidos</t>
  </si>
  <si>
    <t>Outras contas a pagar</t>
  </si>
  <si>
    <t>Outros passivos não correntes</t>
  </si>
  <si>
    <t>Passivo Corrente</t>
  </si>
  <si>
    <t>Fornecedores</t>
  </si>
  <si>
    <t>Outros passivos correntes</t>
  </si>
  <si>
    <t>Total Situação Líquida e Passivo</t>
  </si>
  <si>
    <t>Diferimentos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</si>
</sst>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44" fontId="0" fillId="0" borderId="0" xfId="1" applyFont="1"/>
    <xf numFmtId="44" fontId="0" fillId="2" borderId="0" xfId="1" applyFont="1" applyFill="1"/>
    <xf numFmtId="44" fontId="0" fillId="2" borderId="1" xfId="1" applyFont="1" applyFill="1" applyBorder="1"/>
    <xf numFmtId="44" fontId="0" fillId="2" borderId="1" xfId="0" applyNumberFormat="1" applyFill="1" applyBorder="1"/>
    <xf numFmtId="44" fontId="0" fillId="2" borderId="0" xfId="0" applyNumberFormat="1" applyFill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44" fontId="0" fillId="0" borderId="0" xfId="1" applyFont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4"/>
  <sheetViews>
    <sheetView tabSelected="1" workbookViewId="0">
      <selection activeCell="F34" sqref="F34"/>
    </sheetView>
  </sheetViews>
  <sheetFormatPr defaultRowHeight="15" x14ac:dyDescent="0.25"/>
  <cols>
    <col min="2" max="2" width="42" customWidth="1"/>
    <col min="3" max="5" width="14.42578125" bestFit="1" customWidth="1"/>
    <col min="6" max="6" width="14.7109375" customWidth="1"/>
  </cols>
  <sheetData>
    <row r="3" spans="2:6" x14ac:dyDescent="0.25">
      <c r="B3" s="1" t="s">
        <v>0</v>
      </c>
      <c r="C3" s="2"/>
      <c r="D3" s="2"/>
      <c r="E3" s="12"/>
    </row>
    <row r="4" spans="2:6" x14ac:dyDescent="0.25">
      <c r="B4" s="3"/>
      <c r="C4" s="4">
        <v>2020</v>
      </c>
      <c r="D4" s="4">
        <v>2021</v>
      </c>
      <c r="E4" s="4">
        <v>2022</v>
      </c>
      <c r="F4" s="13">
        <v>2023</v>
      </c>
    </row>
    <row r="5" spans="2:6" x14ac:dyDescent="0.25">
      <c r="B5" s="5" t="s">
        <v>1</v>
      </c>
      <c r="C5" s="11">
        <f>C6+C8</f>
        <v>1365170.8</v>
      </c>
      <c r="D5" s="11">
        <f>D6+D8</f>
        <v>1338951.1599999999</v>
      </c>
      <c r="E5" s="11">
        <f>E6+E8</f>
        <v>1366668.34</v>
      </c>
      <c r="F5" s="11">
        <f>F6+F7+F8</f>
        <v>1351447.74</v>
      </c>
    </row>
    <row r="6" spans="2:6" x14ac:dyDescent="0.25">
      <c r="B6" t="s">
        <v>2</v>
      </c>
      <c r="C6" s="7">
        <v>1354781.8</v>
      </c>
      <c r="D6" s="7">
        <v>1326077.73</v>
      </c>
      <c r="E6" s="7">
        <v>1356529.73</v>
      </c>
      <c r="F6" s="7">
        <v>1339536.05</v>
      </c>
    </row>
    <row r="7" spans="2:6" x14ac:dyDescent="0.25">
      <c r="B7" t="s">
        <v>3</v>
      </c>
      <c r="C7" s="7"/>
      <c r="D7" s="7"/>
      <c r="E7" s="7"/>
      <c r="F7" s="7">
        <v>2420.54</v>
      </c>
    </row>
    <row r="8" spans="2:6" x14ac:dyDescent="0.25">
      <c r="B8" t="s">
        <v>4</v>
      </c>
      <c r="C8" s="7">
        <f>1400+8989</f>
        <v>10389</v>
      </c>
      <c r="D8" s="7">
        <f>1400+11473.43</f>
        <v>12873.43</v>
      </c>
      <c r="E8" s="7">
        <f>1400+8738.61</f>
        <v>10138.61</v>
      </c>
      <c r="F8" s="7">
        <v>9491.15</v>
      </c>
    </row>
    <row r="9" spans="2:6" x14ac:dyDescent="0.25">
      <c r="B9" s="5" t="s">
        <v>5</v>
      </c>
      <c r="C9" s="8">
        <f>C10+C11+C12+C13+C14+C15+C16</f>
        <v>558231.32000000007</v>
      </c>
      <c r="D9" s="8">
        <f>D10+D11+D12+D13+D14+D15+D16</f>
        <v>642062.07999999996</v>
      </c>
      <c r="E9" s="8">
        <f>E10+E11+E12+E13+E14+E15+E16</f>
        <v>635374.02</v>
      </c>
      <c r="F9" s="8">
        <f>F10+F11+F12+F13+F14+F15+F16</f>
        <v>925436.28</v>
      </c>
    </row>
    <row r="10" spans="2:6" x14ac:dyDescent="0.25">
      <c r="B10" t="s">
        <v>6</v>
      </c>
      <c r="C10" s="7">
        <v>11496.91</v>
      </c>
      <c r="D10" s="7">
        <v>11940.05</v>
      </c>
      <c r="E10" s="7">
        <v>11885.66</v>
      </c>
      <c r="F10" s="7">
        <v>12815.12</v>
      </c>
    </row>
    <row r="11" spans="2:6" x14ac:dyDescent="0.25">
      <c r="B11" t="s">
        <v>7</v>
      </c>
      <c r="C11" s="7">
        <v>12069.52</v>
      </c>
      <c r="D11" s="7">
        <v>11936.52</v>
      </c>
      <c r="E11" s="7">
        <v>12120.38</v>
      </c>
      <c r="F11" s="7">
        <v>12546.49</v>
      </c>
    </row>
    <row r="12" spans="2:6" x14ac:dyDescent="0.25">
      <c r="B12" t="s">
        <v>8</v>
      </c>
      <c r="C12" s="7">
        <v>42.67</v>
      </c>
      <c r="D12" s="7">
        <v>1626.84</v>
      </c>
      <c r="E12" s="7">
        <v>1175.05</v>
      </c>
      <c r="F12" s="7">
        <v>4.59</v>
      </c>
    </row>
    <row r="13" spans="2:6" x14ac:dyDescent="0.25">
      <c r="B13" t="s">
        <v>9</v>
      </c>
      <c r="C13" s="7">
        <v>97385.78</v>
      </c>
      <c r="D13" s="7">
        <v>100046.9</v>
      </c>
      <c r="E13" s="7">
        <v>108553.02</v>
      </c>
      <c r="F13" s="7">
        <v>120241.46</v>
      </c>
    </row>
    <row r="14" spans="2:6" x14ac:dyDescent="0.25">
      <c r="B14" t="s">
        <v>10</v>
      </c>
      <c r="C14" s="7">
        <v>251706.12</v>
      </c>
      <c r="D14" s="7">
        <v>303251.38</v>
      </c>
      <c r="E14" s="7">
        <v>336043.77</v>
      </c>
      <c r="F14" s="7">
        <v>393124.99</v>
      </c>
    </row>
    <row r="15" spans="2:6" x14ac:dyDescent="0.25">
      <c r="B15" t="s">
        <v>27</v>
      </c>
      <c r="C15" s="7">
        <v>5994.28</v>
      </c>
      <c r="D15" s="7">
        <v>7269.68</v>
      </c>
      <c r="E15" s="7">
        <v>5831.31</v>
      </c>
      <c r="F15" s="7">
        <v>8815.7199999999993</v>
      </c>
    </row>
    <row r="16" spans="2:6" x14ac:dyDescent="0.25">
      <c r="B16" t="s">
        <v>11</v>
      </c>
      <c r="C16" s="7">
        <v>179536.04</v>
      </c>
      <c r="D16" s="7">
        <v>205990.71</v>
      </c>
      <c r="E16" s="7">
        <v>159764.82999999999</v>
      </c>
      <c r="F16" s="7">
        <v>377887.91</v>
      </c>
    </row>
    <row r="17" spans="2:6" x14ac:dyDescent="0.25">
      <c r="B17" s="6" t="s">
        <v>12</v>
      </c>
      <c r="C17" s="9">
        <f>C5+C9</f>
        <v>1923402.12</v>
      </c>
      <c r="D17" s="9">
        <f>D5+D9</f>
        <v>1981013.2399999998</v>
      </c>
      <c r="E17" s="9">
        <f>E5+E9</f>
        <v>2002042.36</v>
      </c>
      <c r="F17" s="9">
        <f>F5+F9</f>
        <v>2276884.02</v>
      </c>
    </row>
    <row r="18" spans="2:6" x14ac:dyDescent="0.25">
      <c r="B18" s="5" t="s">
        <v>13</v>
      </c>
      <c r="C18" s="8">
        <f>C20+C21+C22</f>
        <v>1390222.58</v>
      </c>
      <c r="D18" s="8">
        <f>D20+D21+D22</f>
        <v>1400845.91</v>
      </c>
      <c r="E18" s="8">
        <f>E20+E21+E22</f>
        <v>1472389.95</v>
      </c>
      <c r="F18" s="8">
        <f>F20+F21+F22</f>
        <v>1653455.85</v>
      </c>
    </row>
    <row r="19" spans="2:6" x14ac:dyDescent="0.25">
      <c r="B19" t="s">
        <v>14</v>
      </c>
      <c r="C19" s="7">
        <v>0</v>
      </c>
      <c r="D19" s="7">
        <v>0</v>
      </c>
      <c r="E19" s="7">
        <v>0</v>
      </c>
      <c r="F19" s="7">
        <v>0</v>
      </c>
    </row>
    <row r="20" spans="2:6" x14ac:dyDescent="0.25">
      <c r="B20" t="s">
        <v>15</v>
      </c>
      <c r="C20" s="7">
        <f>67088.32+914403.9</f>
        <v>981492.22</v>
      </c>
      <c r="D20" s="7">
        <f>67088.32+877840.99</f>
        <v>944929.31</v>
      </c>
      <c r="E20" s="7">
        <f>67088.32+856073.08</f>
        <v>923161.39999999991</v>
      </c>
      <c r="F20" s="7">
        <v>1043186.01</v>
      </c>
    </row>
    <row r="21" spans="2:6" x14ac:dyDescent="0.25">
      <c r="B21" t="s">
        <v>16</v>
      </c>
      <c r="C21" s="7">
        <v>370936.51</v>
      </c>
      <c r="D21" s="7">
        <v>408730.36</v>
      </c>
      <c r="E21" s="7">
        <v>455916.6</v>
      </c>
      <c r="F21" s="7">
        <v>549228.55000000005</v>
      </c>
    </row>
    <row r="22" spans="2:6" x14ac:dyDescent="0.25">
      <c r="B22" t="s">
        <v>17</v>
      </c>
      <c r="C22" s="7">
        <v>37793.85</v>
      </c>
      <c r="D22" s="7">
        <v>47186.239999999998</v>
      </c>
      <c r="E22" s="7">
        <v>93311.95</v>
      </c>
      <c r="F22" s="14">
        <v>61041.29</v>
      </c>
    </row>
    <row r="23" spans="2:6" x14ac:dyDescent="0.25">
      <c r="B23" s="5" t="s">
        <v>18</v>
      </c>
      <c r="C23" s="8"/>
      <c r="D23" s="8"/>
      <c r="E23" s="8"/>
      <c r="F23" s="8"/>
    </row>
    <row r="24" spans="2:6" x14ac:dyDescent="0.25">
      <c r="B24" s="5" t="s">
        <v>19</v>
      </c>
      <c r="C24" s="8">
        <f>C27</f>
        <v>26443.13</v>
      </c>
      <c r="D24" s="8">
        <f>D27</f>
        <v>101443.13</v>
      </c>
      <c r="E24" s="8">
        <f>E27</f>
        <v>26443.13</v>
      </c>
      <c r="F24" s="8">
        <f>F27</f>
        <v>26443.13</v>
      </c>
    </row>
    <row r="25" spans="2:6" x14ac:dyDescent="0.25">
      <c r="B25" t="s">
        <v>20</v>
      </c>
      <c r="C25" s="7">
        <v>0</v>
      </c>
      <c r="D25" s="7">
        <v>75000</v>
      </c>
      <c r="E25" s="7">
        <v>0</v>
      </c>
      <c r="F25" s="7">
        <v>0</v>
      </c>
    </row>
    <row r="26" spans="2:6" x14ac:dyDescent="0.25">
      <c r="B26" t="s">
        <v>21</v>
      </c>
      <c r="C26" s="7">
        <v>0</v>
      </c>
      <c r="D26" s="7">
        <v>0</v>
      </c>
      <c r="E26" s="7">
        <v>0</v>
      </c>
      <c r="F26" s="7">
        <v>0</v>
      </c>
    </row>
    <row r="27" spans="2:6" x14ac:dyDescent="0.25">
      <c r="B27" t="s">
        <v>22</v>
      </c>
      <c r="C27" s="7">
        <f>15999.93+10443.2</f>
        <v>26443.13</v>
      </c>
      <c r="D27" s="7">
        <f>15999.93+10443.2+75000</f>
        <v>101443.13</v>
      </c>
      <c r="E27" s="7">
        <f>15999.93+10443.2</f>
        <v>26443.13</v>
      </c>
      <c r="F27" s="7">
        <f>15999.93+10443.2</f>
        <v>26443.13</v>
      </c>
    </row>
    <row r="28" spans="2:6" x14ac:dyDescent="0.25">
      <c r="B28" s="5" t="s">
        <v>23</v>
      </c>
      <c r="C28" s="8">
        <f>C30+C31+C32+C33</f>
        <v>506736.41</v>
      </c>
      <c r="D28" s="8">
        <f>D30+D31+D32+D33</f>
        <v>478724.2</v>
      </c>
      <c r="E28" s="8">
        <f>E30+E31+E32+E33</f>
        <v>503209.28</v>
      </c>
      <c r="F28" s="8">
        <f>F30+F31+F32+F33</f>
        <v>596985.04</v>
      </c>
    </row>
    <row r="29" spans="2:6" x14ac:dyDescent="0.25">
      <c r="B29" t="s">
        <v>20</v>
      </c>
      <c r="C29" s="7">
        <v>0</v>
      </c>
      <c r="D29" s="7">
        <v>0</v>
      </c>
      <c r="E29" s="7">
        <v>0</v>
      </c>
      <c r="F29" s="7">
        <v>0</v>
      </c>
    </row>
    <row r="30" spans="2:6" x14ac:dyDescent="0.25">
      <c r="B30" t="s">
        <v>24</v>
      </c>
      <c r="C30" s="7">
        <v>38319.480000000003</v>
      </c>
      <c r="D30" s="7">
        <v>18484.86</v>
      </c>
      <c r="E30" s="7">
        <v>19524.189999999999</v>
      </c>
      <c r="F30" s="7">
        <v>26355.58</v>
      </c>
    </row>
    <row r="31" spans="2:6" x14ac:dyDescent="0.25">
      <c r="B31" t="s">
        <v>8</v>
      </c>
      <c r="C31" s="7">
        <v>56879.5</v>
      </c>
      <c r="D31" s="7">
        <v>59882.32</v>
      </c>
      <c r="E31" s="7">
        <v>65382.14</v>
      </c>
      <c r="F31" s="7">
        <v>67226.31</v>
      </c>
    </row>
    <row r="32" spans="2:6" x14ac:dyDescent="0.25">
      <c r="B32" t="s">
        <v>27</v>
      </c>
      <c r="C32" s="7">
        <v>171321.25</v>
      </c>
      <c r="D32" s="7">
        <v>156145.73000000001</v>
      </c>
      <c r="E32" s="7">
        <v>165302.81</v>
      </c>
      <c r="F32" s="7">
        <v>249727.49</v>
      </c>
    </row>
    <row r="33" spans="2:6" x14ac:dyDescent="0.25">
      <c r="B33" t="s">
        <v>25</v>
      </c>
      <c r="C33" s="7">
        <v>240216.18</v>
      </c>
      <c r="D33" s="7">
        <v>244211.29</v>
      </c>
      <c r="E33" s="7">
        <v>253000.14</v>
      </c>
      <c r="F33" s="7">
        <v>253675.66</v>
      </c>
    </row>
    <row r="34" spans="2:6" x14ac:dyDescent="0.25">
      <c r="B34" s="6" t="s">
        <v>26</v>
      </c>
      <c r="C34" s="10">
        <f>C18+C24+C28</f>
        <v>1923402.1199999999</v>
      </c>
      <c r="D34" s="10">
        <f>D18+D24+D28</f>
        <v>1981013.24</v>
      </c>
      <c r="E34" s="10">
        <f>E18+E24+E28</f>
        <v>2002042.3599999999</v>
      </c>
      <c r="F34" s="9">
        <f>F18+F24+F28</f>
        <v>2276884.02</v>
      </c>
    </row>
  </sheetData>
  <pageMargins left="0.7" right="0.7" top="0.75" bottom="0.75" header="0.3" footer="0.3"/>
  <ignoredErrors>
    <ignoredError sqref="D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 Morais</dc:creator>
  <cp:lastModifiedBy>Leandro Delgado</cp:lastModifiedBy>
  <dcterms:created xsi:type="dcterms:W3CDTF">2016-03-08T10:34:00Z</dcterms:created>
  <dcterms:modified xsi:type="dcterms:W3CDTF">2024-08-20T15:23:27Z</dcterms:modified>
</cp:coreProperties>
</file>